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1"/>
  </bookViews>
  <sheets>
    <sheet name="學校編號" sheetId="1" r:id="rId1"/>
    <sheet name="調查表" sheetId="2" r:id="rId2"/>
  </sheets>
  <definedNames>
    <definedName name="_xlnm.Print_Area" localSheetId="1">'調查表'!$A$1:$BF$4</definedName>
    <definedName name="_xlnm.Print_Titles" localSheetId="1">'調查表'!$A:$B,'調查表'!$1:$3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4" authorId="0">
      <text>
        <r>
          <rPr>
            <sz val="12"/>
            <color indexed="10"/>
            <rFont val="新細明體"/>
            <family val="1"/>
          </rPr>
          <t xml:space="preserve">請參閱學校編號填寫
</t>
        </r>
      </text>
    </comment>
  </commentList>
</comments>
</file>

<file path=xl/sharedStrings.xml><?xml version="1.0" encoding="utf-8"?>
<sst xmlns="http://schemas.openxmlformats.org/spreadsheetml/2006/main" count="242" uniqueCount="200">
  <si>
    <t>編號</t>
  </si>
  <si>
    <t>校名</t>
  </si>
  <si>
    <t>竹崎高中</t>
  </si>
  <si>
    <t>永慶高中</t>
  </si>
  <si>
    <t>太保國中</t>
  </si>
  <si>
    <t>嘉新國中</t>
  </si>
  <si>
    <t>朴子國中</t>
  </si>
  <si>
    <t>東石國中</t>
  </si>
  <si>
    <t>東榮國中</t>
  </si>
  <si>
    <t>布袋國中</t>
  </si>
  <si>
    <t>過溝國中</t>
  </si>
  <si>
    <t>義竹國中</t>
  </si>
  <si>
    <t>鹿草國中</t>
  </si>
  <si>
    <t>水上國中</t>
  </si>
  <si>
    <t>忠和國中</t>
  </si>
  <si>
    <t>中埔國中</t>
  </si>
  <si>
    <t>六嘉國中</t>
  </si>
  <si>
    <t>新港國中</t>
  </si>
  <si>
    <t>民雄國中</t>
  </si>
  <si>
    <t>大吉國中</t>
  </si>
  <si>
    <t>溪口國中</t>
  </si>
  <si>
    <t>大林國中</t>
  </si>
  <si>
    <t>梅山國中</t>
  </si>
  <si>
    <t>昇平國中</t>
  </si>
  <si>
    <t>民和國中</t>
  </si>
  <si>
    <t>大埔國中</t>
  </si>
  <si>
    <t>阿里山國中小</t>
  </si>
  <si>
    <t>朴子國小</t>
  </si>
  <si>
    <t>大同國小</t>
  </si>
  <si>
    <t>雙溪國小</t>
  </si>
  <si>
    <t>竹村國小</t>
  </si>
  <si>
    <t>松梅國小</t>
  </si>
  <si>
    <t>大鄉國小</t>
  </si>
  <si>
    <t>布袋國小</t>
  </si>
  <si>
    <t>景山國小</t>
  </si>
  <si>
    <t>永安國小</t>
  </si>
  <si>
    <t>過溝國小</t>
  </si>
  <si>
    <t>貴林國小</t>
  </si>
  <si>
    <t>新塭國小</t>
  </si>
  <si>
    <t>新岑國小</t>
  </si>
  <si>
    <t>好美國小</t>
  </si>
  <si>
    <t>布新國小</t>
  </si>
  <si>
    <t>大林國小</t>
  </si>
  <si>
    <t>三和國小</t>
  </si>
  <si>
    <t>中林國小</t>
  </si>
  <si>
    <t>排路國小</t>
  </si>
  <si>
    <t>社團國小</t>
  </si>
  <si>
    <t>民雄國小</t>
  </si>
  <si>
    <t>東榮國小</t>
  </si>
  <si>
    <t>興中國小</t>
  </si>
  <si>
    <t>秀林國小</t>
  </si>
  <si>
    <t>松山國小</t>
  </si>
  <si>
    <t>大崎國小</t>
  </si>
  <si>
    <t>溪口國小</t>
  </si>
  <si>
    <t>美林國小</t>
  </si>
  <si>
    <t>柴林國小</t>
  </si>
  <si>
    <t>柳溝國小</t>
  </si>
  <si>
    <t>新港國小</t>
  </si>
  <si>
    <t>文昌國小</t>
  </si>
  <si>
    <t>月眉國小</t>
  </si>
  <si>
    <t>古民國小</t>
  </si>
  <si>
    <t>復興國小</t>
  </si>
  <si>
    <t>安和國小</t>
  </si>
  <si>
    <t>六腳國小</t>
  </si>
  <si>
    <t>蒜頭國小</t>
  </si>
  <si>
    <t>六美國小</t>
  </si>
  <si>
    <t>灣內國小</t>
  </si>
  <si>
    <t>更寮國小</t>
  </si>
  <si>
    <t>北美國小</t>
  </si>
  <si>
    <t>東石國小</t>
  </si>
  <si>
    <t>塭港國小</t>
  </si>
  <si>
    <t>三江國小</t>
  </si>
  <si>
    <t>龍港國小</t>
  </si>
  <si>
    <t>下楫國小</t>
  </si>
  <si>
    <t>港墘國小</t>
  </si>
  <si>
    <t>龍崗國小</t>
  </si>
  <si>
    <t>網寮國小</t>
  </si>
  <si>
    <t>鹿草國小</t>
  </si>
  <si>
    <t>重寮國小</t>
  </si>
  <si>
    <t>下潭國小</t>
  </si>
  <si>
    <t>碧潭國小</t>
  </si>
  <si>
    <t>竹園國小</t>
  </si>
  <si>
    <t>後塘國小</t>
  </si>
  <si>
    <t>義竹國小</t>
  </si>
  <si>
    <t>光榮國小</t>
  </si>
  <si>
    <t>過路國小</t>
  </si>
  <si>
    <t>和順國小</t>
  </si>
  <si>
    <t>南興國小</t>
  </si>
  <si>
    <t>太保國小</t>
  </si>
  <si>
    <t>安東國小</t>
  </si>
  <si>
    <t>南新國小</t>
  </si>
  <si>
    <t>新埤國小</t>
  </si>
  <si>
    <t>水上國小</t>
  </si>
  <si>
    <t>大崙國小</t>
  </si>
  <si>
    <t>柳林國小</t>
  </si>
  <si>
    <t>忠和國小</t>
  </si>
  <si>
    <t>義興國小</t>
  </si>
  <si>
    <t>成功國小</t>
  </si>
  <si>
    <t>北回國小</t>
  </si>
  <si>
    <t>南靖國小</t>
  </si>
  <si>
    <t>中埔國小</t>
  </si>
  <si>
    <t>大有國小</t>
  </si>
  <si>
    <t>中山國小</t>
  </si>
  <si>
    <t>頂六國小</t>
  </si>
  <si>
    <t>和睦國小</t>
  </si>
  <si>
    <t>同仁國小</t>
  </si>
  <si>
    <t>三層國小</t>
  </si>
  <si>
    <t>沄水國小</t>
  </si>
  <si>
    <t>社口國小</t>
  </si>
  <si>
    <t>灣潭國小</t>
  </si>
  <si>
    <t>民和國小</t>
  </si>
  <si>
    <t>內甕國小</t>
  </si>
  <si>
    <t>黎明國小</t>
  </si>
  <si>
    <t>大湖國小</t>
  </si>
  <si>
    <t>隙頂國小</t>
  </si>
  <si>
    <t>永興國小</t>
  </si>
  <si>
    <t>竹崎國小</t>
  </si>
  <si>
    <t>龍山國小</t>
  </si>
  <si>
    <t>鹿滿國小</t>
  </si>
  <si>
    <t>圓崇國小</t>
  </si>
  <si>
    <t>內埔國小</t>
  </si>
  <si>
    <t>桃源國小</t>
  </si>
  <si>
    <t>中和國小</t>
  </si>
  <si>
    <t>中興國小</t>
  </si>
  <si>
    <t>光華國小</t>
  </si>
  <si>
    <t>義仁國小</t>
  </si>
  <si>
    <t>沙坑國小</t>
  </si>
  <si>
    <t>梅山國小</t>
  </si>
  <si>
    <t>梅圳國小</t>
  </si>
  <si>
    <t>太平國小</t>
  </si>
  <si>
    <t>龍眼國小</t>
  </si>
  <si>
    <t>太興國小</t>
  </si>
  <si>
    <t>瑞里國小</t>
  </si>
  <si>
    <t>大南國小</t>
  </si>
  <si>
    <t>瑞峰國小</t>
  </si>
  <si>
    <t>安靖國小</t>
  </si>
  <si>
    <t>太和國小</t>
  </si>
  <si>
    <t>仁和國小</t>
  </si>
  <si>
    <t>大埔國小</t>
  </si>
  <si>
    <t>達邦國小</t>
  </si>
  <si>
    <t>里佳國小</t>
  </si>
  <si>
    <t>十字國小</t>
  </si>
  <si>
    <t>來吉國小</t>
  </si>
  <si>
    <t>豐山國小</t>
  </si>
  <si>
    <t>山美國小</t>
  </si>
  <si>
    <t>新美國小</t>
  </si>
  <si>
    <t>香林國小</t>
  </si>
  <si>
    <t>茶山國小</t>
  </si>
  <si>
    <t>和興國小</t>
  </si>
  <si>
    <t>平林國小</t>
  </si>
  <si>
    <t>梅北國小</t>
  </si>
  <si>
    <t>祥和國小</t>
  </si>
  <si>
    <t>福樂國小</t>
  </si>
  <si>
    <t>三興國小</t>
  </si>
  <si>
    <t>菁埔國小</t>
  </si>
  <si>
    <t>編號</t>
  </si>
  <si>
    <t>校名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</si>
  <si>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</si>
  <si>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</si>
  <si>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</si>
  <si>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</si>
  <si>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</si>
  <si>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</si>
  <si>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</si>
  <si>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</si>
  <si>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</si>
  <si>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</si>
  <si>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</si>
  <si>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</si>
  <si>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水電費</t>
  </si>
  <si>
    <t>網寮國民小學</t>
  </si>
  <si>
    <t>聯絡電話:05-3451544</t>
  </si>
  <si>
    <t>填表人:</t>
  </si>
  <si>
    <t>請填寫99及100年度1月至12月水、電度數即可，水/電總計、差數及正負成長百分比由公式自動帶出數據。</t>
  </si>
  <si>
    <t>101年電支用度數</t>
  </si>
  <si>
    <t>101年電支用金額</t>
  </si>
  <si>
    <t>101年水支用度數</t>
  </si>
  <si>
    <t>101年水支用金額</t>
  </si>
  <si>
    <t xml:space="preserve">嘉義縣100-101年度各級學校水電支用度數情形調查表                                                                                           </t>
  </si>
  <si>
    <t>101用電度數總計</t>
  </si>
  <si>
    <t>101用電度數費用</t>
  </si>
  <si>
    <t>101用水度數總計</t>
  </si>
  <si>
    <t>101用水度數費用</t>
  </si>
  <si>
    <t xml:space="preserve">嘉義縣101-102年度各級學校水電支用度數情形調查表  </t>
  </si>
  <si>
    <t>102年電支用度數</t>
  </si>
  <si>
    <t>102年水支用度數</t>
  </si>
  <si>
    <t>102用電度數總計</t>
  </si>
  <si>
    <t>102用電度數費用</t>
  </si>
  <si>
    <t>電度數差(102-101)</t>
  </si>
  <si>
    <t>電費數差(102-101)</t>
  </si>
  <si>
    <t>102年度電度數正／負　　成長百分比</t>
  </si>
  <si>
    <t>102年度用電費用正／負　　成長百分比</t>
  </si>
  <si>
    <t>102用水度數總計</t>
  </si>
  <si>
    <t>102用水度數費用</t>
  </si>
  <si>
    <t>水度數差(102-101)</t>
  </si>
  <si>
    <t>用水費用數差(102-101)</t>
  </si>
  <si>
    <t>102年度水度數正／負　　成長百分比</t>
  </si>
  <si>
    <t>102年度用水費用正／負　　成長百分比</t>
  </si>
  <si>
    <t>102年水支用金額</t>
  </si>
  <si>
    <t>102年電支用金額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</si>
</sst>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_ "/>
  </numFmts>
  <fonts count="11">
    <font>
      <sz val="12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2"/>
      <name val="細明體"/>
      <family val="3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b/>
      <sz val="16"/>
      <name val="細明體"/>
      <family val="3"/>
    </font>
    <font>
      <b/>
      <sz val="16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細明體"/>
      <family val="3"/>
    </font>
    <font>
      <b/>
      <sz val="8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10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10" fontId="4" fillId="3" borderId="1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10" fontId="2" fillId="4" borderId="0" xfId="0" applyNumberFormat="1" applyFont="1" applyFill="1" applyAlignment="1">
      <alignment vertical="center"/>
    </xf>
    <xf numFmtId="178" fontId="4" fillId="0" borderId="2" xfId="0" applyNumberFormat="1" applyFont="1" applyFill="1" applyBorder="1" applyAlignment="1">
      <alignment horizontal="right" vertical="center"/>
    </xf>
    <xf numFmtId="178" fontId="4" fillId="0" borderId="2" xfId="15" applyNumberFormat="1" applyFont="1" applyFill="1" applyBorder="1" applyAlignment="1">
      <alignment horizontal="right" vertical="center"/>
    </xf>
    <xf numFmtId="178" fontId="4" fillId="0" borderId="3" xfId="15" applyNumberFormat="1" applyFont="1" applyFill="1" applyBorder="1" applyAlignment="1">
      <alignment horizontal="right" vertical="center"/>
    </xf>
    <xf numFmtId="178" fontId="4" fillId="4" borderId="2" xfId="15" applyNumberFormat="1" applyFont="1" applyFill="1" applyBorder="1" applyAlignment="1">
      <alignment horizontal="right" vertical="center"/>
    </xf>
    <xf numFmtId="178" fontId="5" fillId="0" borderId="2" xfId="15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176" fontId="4" fillId="0" borderId="6" xfId="15" applyNumberFormat="1" applyFont="1" applyFill="1" applyBorder="1" applyAlignment="1">
      <alignment horizontal="left" vertical="center"/>
    </xf>
    <xf numFmtId="176" fontId="4" fillId="0" borderId="7" xfId="15" applyNumberFormat="1" applyFont="1" applyFill="1" applyBorder="1" applyAlignment="1">
      <alignment horizontal="left" vertical="center"/>
    </xf>
    <xf numFmtId="176" fontId="4" fillId="4" borderId="6" xfId="15" applyNumberFormat="1" applyFont="1" applyFill="1" applyBorder="1" applyAlignment="1">
      <alignment horizontal="left" vertical="center"/>
    </xf>
    <xf numFmtId="176" fontId="5" fillId="0" borderId="6" xfId="15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10" fontId="3" fillId="4" borderId="1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0" fontId="3" fillId="4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10" fontId="9" fillId="3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/>
    </xf>
    <xf numFmtId="10" fontId="9" fillId="2" borderId="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3"/>
  <sheetViews>
    <sheetView workbookViewId="0" topLeftCell="A22">
      <selection activeCell="J8" sqref="J8"/>
    </sheetView>
  </sheetViews>
  <sheetFormatPr defaultColWidth="9.00390625" defaultRowHeight="16.5"/>
  <cols>
    <col min="1" max="1" width="6.00390625" style="0" customWidth="1"/>
    <col min="2" max="2" width="14.875" style="0" customWidth="1"/>
    <col min="3" max="3" width="5.875" style="0" customWidth="1"/>
    <col min="4" max="4" width="13.625" style="0" customWidth="1"/>
    <col min="5" max="5" width="5.875" style="0" customWidth="1"/>
    <col min="6" max="6" width="12.875" style="28" customWidth="1"/>
    <col min="7" max="7" width="6.75390625" style="0" customWidth="1"/>
    <col min="8" max="8" width="12.75390625" style="0" customWidth="1"/>
  </cols>
  <sheetData>
    <row r="1" spans="1:8" ht="16.5">
      <c r="A1" s="48" t="s">
        <v>0</v>
      </c>
      <c r="B1" s="50" t="s">
        <v>1</v>
      </c>
      <c r="C1" s="48" t="s">
        <v>0</v>
      </c>
      <c r="D1" s="50" t="s">
        <v>1</v>
      </c>
      <c r="E1" s="48" t="s">
        <v>0</v>
      </c>
      <c r="F1" s="50" t="s">
        <v>1</v>
      </c>
      <c r="G1" s="48" t="s">
        <v>0</v>
      </c>
      <c r="H1" s="50" t="s">
        <v>1</v>
      </c>
    </row>
    <row r="2" spans="1:8" ht="16.5">
      <c r="A2" s="49"/>
      <c r="B2" s="51"/>
      <c r="C2" s="49"/>
      <c r="D2" s="51"/>
      <c r="E2" s="49"/>
      <c r="F2" s="51"/>
      <c r="G2" s="49"/>
      <c r="H2" s="51"/>
    </row>
    <row r="3" spans="1:8" ht="16.5">
      <c r="A3" s="12">
        <v>1</v>
      </c>
      <c r="B3" s="19" t="s">
        <v>2</v>
      </c>
      <c r="C3" s="13">
        <v>517</v>
      </c>
      <c r="D3" s="22" t="s">
        <v>43</v>
      </c>
      <c r="E3" s="13">
        <v>561</v>
      </c>
      <c r="F3" s="22" t="s">
        <v>82</v>
      </c>
      <c r="G3" s="13">
        <v>608</v>
      </c>
      <c r="H3" s="22" t="s">
        <v>123</v>
      </c>
    </row>
    <row r="4" spans="1:8" ht="16.5">
      <c r="A4" s="12">
        <v>2</v>
      </c>
      <c r="B4" s="19" t="s">
        <v>3</v>
      </c>
      <c r="C4" s="13">
        <v>518</v>
      </c>
      <c r="D4" s="22" t="s">
        <v>44</v>
      </c>
      <c r="E4" s="13">
        <v>562</v>
      </c>
      <c r="F4" s="22" t="s">
        <v>83</v>
      </c>
      <c r="G4" s="13">
        <v>609</v>
      </c>
      <c r="H4" s="22" t="s">
        <v>124</v>
      </c>
    </row>
    <row r="5" spans="1:8" ht="16.5">
      <c r="A5" s="12">
        <v>3</v>
      </c>
      <c r="B5" s="20" t="s">
        <v>4</v>
      </c>
      <c r="C5" s="13">
        <v>519</v>
      </c>
      <c r="D5" s="22" t="s">
        <v>45</v>
      </c>
      <c r="E5" s="13">
        <v>564</v>
      </c>
      <c r="F5" s="22" t="s">
        <v>84</v>
      </c>
      <c r="G5" s="13">
        <v>611</v>
      </c>
      <c r="H5" s="22" t="s">
        <v>125</v>
      </c>
    </row>
    <row r="6" spans="1:8" ht="16.5">
      <c r="A6" s="12">
        <v>4</v>
      </c>
      <c r="B6" s="20" t="s">
        <v>5</v>
      </c>
      <c r="C6" s="13">
        <v>521</v>
      </c>
      <c r="D6" s="22" t="s">
        <v>46</v>
      </c>
      <c r="E6" s="16">
        <v>565</v>
      </c>
      <c r="F6" s="25" t="s">
        <v>85</v>
      </c>
      <c r="G6" s="13">
        <v>612</v>
      </c>
      <c r="H6" s="22" t="s">
        <v>126</v>
      </c>
    </row>
    <row r="7" spans="1:8" ht="16.5">
      <c r="A7" s="12">
        <v>5</v>
      </c>
      <c r="B7" s="20" t="s">
        <v>6</v>
      </c>
      <c r="C7" s="13">
        <v>522</v>
      </c>
      <c r="D7" s="22" t="s">
        <v>47</v>
      </c>
      <c r="E7" s="13">
        <v>566</v>
      </c>
      <c r="F7" s="22" t="s">
        <v>86</v>
      </c>
      <c r="G7" s="13">
        <v>614</v>
      </c>
      <c r="H7" s="22" t="s">
        <v>127</v>
      </c>
    </row>
    <row r="8" spans="1:8" ht="16.5">
      <c r="A8" s="12">
        <v>6</v>
      </c>
      <c r="B8" s="20" t="s">
        <v>7</v>
      </c>
      <c r="C8" s="13">
        <v>523</v>
      </c>
      <c r="D8" s="22" t="s">
        <v>48</v>
      </c>
      <c r="E8" s="13">
        <v>568</v>
      </c>
      <c r="F8" s="22" t="s">
        <v>87</v>
      </c>
      <c r="G8" s="13">
        <v>615</v>
      </c>
      <c r="H8" s="22" t="s">
        <v>128</v>
      </c>
    </row>
    <row r="9" spans="1:8" ht="16.5">
      <c r="A9" s="12">
        <v>7</v>
      </c>
      <c r="B9" s="20" t="s">
        <v>8</v>
      </c>
      <c r="C9" s="13">
        <v>524</v>
      </c>
      <c r="D9" s="22" t="s">
        <v>153</v>
      </c>
      <c r="E9" s="13">
        <v>569</v>
      </c>
      <c r="F9" s="22" t="s">
        <v>88</v>
      </c>
      <c r="G9" s="13">
        <v>616</v>
      </c>
      <c r="H9" s="22" t="s">
        <v>129</v>
      </c>
    </row>
    <row r="10" spans="1:8" ht="16.5">
      <c r="A10" s="12">
        <v>8</v>
      </c>
      <c r="B10" s="20" t="s">
        <v>9</v>
      </c>
      <c r="C10" s="13">
        <v>525</v>
      </c>
      <c r="D10" s="20" t="s">
        <v>154</v>
      </c>
      <c r="E10" s="13">
        <v>570</v>
      </c>
      <c r="F10" s="20" t="s">
        <v>89</v>
      </c>
      <c r="G10" s="13">
        <v>617</v>
      </c>
      <c r="H10" s="22" t="s">
        <v>130</v>
      </c>
    </row>
    <row r="11" spans="1:8" ht="16.5">
      <c r="A11" s="12">
        <v>9</v>
      </c>
      <c r="B11" s="20" t="s">
        <v>10</v>
      </c>
      <c r="C11" s="13">
        <v>526</v>
      </c>
      <c r="D11" s="22" t="s">
        <v>49</v>
      </c>
      <c r="E11" s="13">
        <v>571</v>
      </c>
      <c r="F11" s="22" t="s">
        <v>90</v>
      </c>
      <c r="G11" s="13">
        <v>618</v>
      </c>
      <c r="H11" s="22" t="s">
        <v>131</v>
      </c>
    </row>
    <row r="12" spans="1:8" ht="16.5">
      <c r="A12" s="12">
        <v>10</v>
      </c>
      <c r="B12" s="20" t="s">
        <v>11</v>
      </c>
      <c r="C12" s="13">
        <v>527</v>
      </c>
      <c r="D12" s="22" t="s">
        <v>50</v>
      </c>
      <c r="E12" s="13">
        <v>572</v>
      </c>
      <c r="F12" s="22" t="s">
        <v>91</v>
      </c>
      <c r="G12" s="15">
        <v>619</v>
      </c>
      <c r="H12" s="24" t="s">
        <v>132</v>
      </c>
    </row>
    <row r="13" spans="1:8" ht="16.5">
      <c r="A13" s="12">
        <v>11</v>
      </c>
      <c r="B13" s="20" t="s">
        <v>12</v>
      </c>
      <c r="C13" s="13">
        <v>528</v>
      </c>
      <c r="D13" s="22" t="s">
        <v>51</v>
      </c>
      <c r="E13" s="13">
        <v>573</v>
      </c>
      <c r="F13" s="22" t="s">
        <v>92</v>
      </c>
      <c r="G13" s="13">
        <v>620</v>
      </c>
      <c r="H13" s="22" t="s">
        <v>133</v>
      </c>
    </row>
    <row r="14" spans="1:8" ht="16.5">
      <c r="A14" s="12">
        <v>12</v>
      </c>
      <c r="B14" s="20" t="s">
        <v>13</v>
      </c>
      <c r="C14" s="13">
        <v>529</v>
      </c>
      <c r="D14" s="22" t="s">
        <v>52</v>
      </c>
      <c r="E14" s="13">
        <v>574</v>
      </c>
      <c r="F14" s="20" t="s">
        <v>93</v>
      </c>
      <c r="G14" s="13">
        <v>621</v>
      </c>
      <c r="H14" s="20" t="s">
        <v>134</v>
      </c>
    </row>
    <row r="15" spans="1:8" ht="16.5">
      <c r="A15" s="12">
        <v>13</v>
      </c>
      <c r="B15" s="20" t="s">
        <v>14</v>
      </c>
      <c r="C15" s="13">
        <v>530</v>
      </c>
      <c r="D15" s="22" t="s">
        <v>53</v>
      </c>
      <c r="E15" s="13">
        <v>575</v>
      </c>
      <c r="F15" s="22" t="s">
        <v>94</v>
      </c>
      <c r="G15" s="13">
        <v>622</v>
      </c>
      <c r="H15" s="22" t="s">
        <v>135</v>
      </c>
    </row>
    <row r="16" spans="1:8" ht="16.5">
      <c r="A16" s="12">
        <v>14</v>
      </c>
      <c r="B16" s="20" t="s">
        <v>15</v>
      </c>
      <c r="C16" s="13">
        <v>531</v>
      </c>
      <c r="D16" s="22" t="s">
        <v>54</v>
      </c>
      <c r="E16" s="13">
        <v>576</v>
      </c>
      <c r="F16" s="22" t="s">
        <v>95</v>
      </c>
      <c r="G16" s="13">
        <v>623</v>
      </c>
      <c r="H16" s="22" t="s">
        <v>136</v>
      </c>
    </row>
    <row r="17" spans="1:8" ht="16.5">
      <c r="A17" s="12">
        <v>15</v>
      </c>
      <c r="B17" s="20" t="s">
        <v>16</v>
      </c>
      <c r="C17" s="13">
        <v>532</v>
      </c>
      <c r="D17" s="22" t="s">
        <v>55</v>
      </c>
      <c r="E17" s="13">
        <v>577</v>
      </c>
      <c r="F17" s="22" t="s">
        <v>96</v>
      </c>
      <c r="G17" s="13">
        <v>624</v>
      </c>
      <c r="H17" s="22" t="s">
        <v>137</v>
      </c>
    </row>
    <row r="18" spans="1:8" ht="16.5">
      <c r="A18" s="12">
        <v>16</v>
      </c>
      <c r="B18" s="20" t="s">
        <v>17</v>
      </c>
      <c r="C18" s="13">
        <v>533</v>
      </c>
      <c r="D18" s="22" t="s">
        <v>56</v>
      </c>
      <c r="E18" s="13">
        <v>578</v>
      </c>
      <c r="F18" s="22" t="s">
        <v>97</v>
      </c>
      <c r="G18" s="13">
        <v>625</v>
      </c>
      <c r="H18" s="22" t="s">
        <v>138</v>
      </c>
    </row>
    <row r="19" spans="1:8" ht="16.5">
      <c r="A19" s="12">
        <v>17</v>
      </c>
      <c r="B19" s="20" t="s">
        <v>18</v>
      </c>
      <c r="C19" s="13">
        <v>534</v>
      </c>
      <c r="D19" s="22" t="s">
        <v>57</v>
      </c>
      <c r="E19" s="13">
        <v>579</v>
      </c>
      <c r="F19" s="22" t="s">
        <v>98</v>
      </c>
      <c r="G19" s="13">
        <v>626</v>
      </c>
      <c r="H19" s="20" t="s">
        <v>139</v>
      </c>
    </row>
    <row r="20" spans="1:8" ht="16.5">
      <c r="A20" s="12">
        <v>18</v>
      </c>
      <c r="B20" s="20" t="s">
        <v>19</v>
      </c>
      <c r="C20" s="13">
        <v>535</v>
      </c>
      <c r="D20" s="22" t="s">
        <v>58</v>
      </c>
      <c r="E20" s="13">
        <v>580</v>
      </c>
      <c r="F20" s="22" t="s">
        <v>99</v>
      </c>
      <c r="G20" s="13">
        <v>627</v>
      </c>
      <c r="H20" s="22" t="s">
        <v>140</v>
      </c>
    </row>
    <row r="21" spans="1:8" ht="16.5">
      <c r="A21" s="12">
        <v>19</v>
      </c>
      <c r="B21" s="20" t="s">
        <v>20</v>
      </c>
      <c r="C21" s="13">
        <v>536</v>
      </c>
      <c r="D21" s="22" t="s">
        <v>59</v>
      </c>
      <c r="E21" s="13">
        <v>581</v>
      </c>
      <c r="F21" s="22" t="s">
        <v>100</v>
      </c>
      <c r="G21" s="13">
        <v>628</v>
      </c>
      <c r="H21" s="22" t="s">
        <v>141</v>
      </c>
    </row>
    <row r="22" spans="1:8" ht="16.5">
      <c r="A22" s="12">
        <v>20</v>
      </c>
      <c r="B22" s="20" t="s">
        <v>21</v>
      </c>
      <c r="C22" s="13">
        <v>537</v>
      </c>
      <c r="D22" s="22" t="s">
        <v>60</v>
      </c>
      <c r="E22" s="13">
        <v>582</v>
      </c>
      <c r="F22" s="22" t="s">
        <v>101</v>
      </c>
      <c r="G22" s="13">
        <v>629</v>
      </c>
      <c r="H22" s="20" t="s">
        <v>142</v>
      </c>
    </row>
    <row r="23" spans="1:8" ht="16.5">
      <c r="A23" s="12">
        <v>21</v>
      </c>
      <c r="B23" s="21" t="s">
        <v>22</v>
      </c>
      <c r="C23" s="13">
        <v>538</v>
      </c>
      <c r="D23" s="22" t="s">
        <v>61</v>
      </c>
      <c r="E23" s="13">
        <v>583</v>
      </c>
      <c r="F23" s="22" t="s">
        <v>102</v>
      </c>
      <c r="G23" s="13">
        <v>630</v>
      </c>
      <c r="H23" s="22" t="s">
        <v>143</v>
      </c>
    </row>
    <row r="24" spans="1:8" ht="16.5">
      <c r="A24" s="12">
        <v>22</v>
      </c>
      <c r="B24" s="20" t="s">
        <v>23</v>
      </c>
      <c r="C24" s="13">
        <v>539</v>
      </c>
      <c r="D24" s="22" t="s">
        <v>62</v>
      </c>
      <c r="E24" s="13">
        <v>584</v>
      </c>
      <c r="F24" s="22" t="s">
        <v>103</v>
      </c>
      <c r="G24" s="13">
        <v>631</v>
      </c>
      <c r="H24" s="22" t="s">
        <v>144</v>
      </c>
    </row>
    <row r="25" spans="1:8" ht="16.5">
      <c r="A25" s="12">
        <v>23</v>
      </c>
      <c r="B25" s="20" t="s">
        <v>24</v>
      </c>
      <c r="C25" s="13">
        <v>540</v>
      </c>
      <c r="D25" s="22" t="s">
        <v>63</v>
      </c>
      <c r="E25" s="13">
        <v>585</v>
      </c>
      <c r="F25" s="22" t="s">
        <v>104</v>
      </c>
      <c r="G25" s="13">
        <v>632</v>
      </c>
      <c r="H25" s="22" t="s">
        <v>145</v>
      </c>
    </row>
    <row r="26" spans="1:8" ht="16.5">
      <c r="A26" s="12">
        <v>24</v>
      </c>
      <c r="B26" s="20" t="s">
        <v>25</v>
      </c>
      <c r="C26" s="13">
        <v>541</v>
      </c>
      <c r="D26" s="22" t="s">
        <v>64</v>
      </c>
      <c r="E26" s="13">
        <v>586</v>
      </c>
      <c r="F26" s="22" t="s">
        <v>105</v>
      </c>
      <c r="G26" s="13">
        <v>634</v>
      </c>
      <c r="H26" s="22" t="s">
        <v>146</v>
      </c>
    </row>
    <row r="27" spans="1:8" ht="16.5">
      <c r="A27" s="12">
        <v>25</v>
      </c>
      <c r="B27" s="20" t="s">
        <v>26</v>
      </c>
      <c r="C27" s="13">
        <v>542</v>
      </c>
      <c r="D27" s="22" t="s">
        <v>65</v>
      </c>
      <c r="E27" s="13">
        <v>587</v>
      </c>
      <c r="F27" s="22" t="s">
        <v>106</v>
      </c>
      <c r="G27" s="13">
        <v>635</v>
      </c>
      <c r="H27" s="22" t="s">
        <v>147</v>
      </c>
    </row>
    <row r="28" spans="1:8" ht="16.5">
      <c r="A28" s="13">
        <v>501</v>
      </c>
      <c r="B28" s="22" t="s">
        <v>27</v>
      </c>
      <c r="C28" s="13">
        <v>543</v>
      </c>
      <c r="D28" s="22" t="s">
        <v>66</v>
      </c>
      <c r="E28" s="13">
        <v>588</v>
      </c>
      <c r="F28" s="22" t="s">
        <v>107</v>
      </c>
      <c r="G28" s="13">
        <v>636</v>
      </c>
      <c r="H28" s="20" t="s">
        <v>148</v>
      </c>
    </row>
    <row r="29" spans="1:8" ht="16.5">
      <c r="A29" s="13">
        <v>502</v>
      </c>
      <c r="B29" s="22" t="s">
        <v>28</v>
      </c>
      <c r="C29" s="13">
        <v>544</v>
      </c>
      <c r="D29" s="22" t="s">
        <v>67</v>
      </c>
      <c r="E29" s="13">
        <v>590</v>
      </c>
      <c r="F29" s="22" t="s">
        <v>108</v>
      </c>
      <c r="G29" s="13">
        <v>637</v>
      </c>
      <c r="H29" s="20" t="s">
        <v>149</v>
      </c>
    </row>
    <row r="30" spans="1:8" ht="16.5">
      <c r="A30" s="13">
        <v>503</v>
      </c>
      <c r="B30" s="22" t="s">
        <v>29</v>
      </c>
      <c r="C30" s="13">
        <v>546</v>
      </c>
      <c r="D30" s="22" t="s">
        <v>68</v>
      </c>
      <c r="E30" s="13">
        <v>592</v>
      </c>
      <c r="F30" s="22" t="s">
        <v>109</v>
      </c>
      <c r="G30" s="13">
        <v>638</v>
      </c>
      <c r="H30" s="22" t="s">
        <v>150</v>
      </c>
    </row>
    <row r="31" spans="1:8" ht="16.5">
      <c r="A31" s="13">
        <v>504</v>
      </c>
      <c r="B31" s="22" t="s">
        <v>30</v>
      </c>
      <c r="C31" s="13">
        <v>548</v>
      </c>
      <c r="D31" s="22" t="s">
        <v>69</v>
      </c>
      <c r="E31" s="13">
        <v>593</v>
      </c>
      <c r="F31" s="22" t="s">
        <v>110</v>
      </c>
      <c r="G31" s="13">
        <v>639</v>
      </c>
      <c r="H31" s="22" t="s">
        <v>151</v>
      </c>
    </row>
    <row r="32" spans="1:8" ht="16.5">
      <c r="A32" s="13">
        <v>505</v>
      </c>
      <c r="B32" s="22" t="s">
        <v>31</v>
      </c>
      <c r="C32" s="13">
        <v>549</v>
      </c>
      <c r="D32" s="22" t="s">
        <v>70</v>
      </c>
      <c r="E32" s="13">
        <v>594</v>
      </c>
      <c r="F32" s="22" t="s">
        <v>111</v>
      </c>
      <c r="G32" s="13">
        <v>640</v>
      </c>
      <c r="H32" s="22" t="s">
        <v>152</v>
      </c>
    </row>
    <row r="33" spans="1:8" ht="16.5">
      <c r="A33" s="13">
        <v>506</v>
      </c>
      <c r="B33" s="22" t="s">
        <v>32</v>
      </c>
      <c r="C33" s="13">
        <v>550</v>
      </c>
      <c r="D33" s="22" t="s">
        <v>71</v>
      </c>
      <c r="E33" s="13">
        <v>595</v>
      </c>
      <c r="F33" s="22" t="s">
        <v>112</v>
      </c>
      <c r="G33" s="17"/>
      <c r="H33" s="26"/>
    </row>
    <row r="34" spans="1:8" ht="16.5">
      <c r="A34" s="13">
        <v>507</v>
      </c>
      <c r="B34" s="22" t="s">
        <v>33</v>
      </c>
      <c r="C34" s="13">
        <v>551</v>
      </c>
      <c r="D34" s="22" t="s">
        <v>72</v>
      </c>
      <c r="E34" s="13">
        <v>596</v>
      </c>
      <c r="F34" s="22" t="s">
        <v>113</v>
      </c>
      <c r="G34" s="17"/>
      <c r="H34" s="26"/>
    </row>
    <row r="35" spans="1:8" ht="16.5">
      <c r="A35" s="13">
        <v>508</v>
      </c>
      <c r="B35" s="22" t="s">
        <v>34</v>
      </c>
      <c r="C35" s="13">
        <v>552</v>
      </c>
      <c r="D35" s="22" t="s">
        <v>73</v>
      </c>
      <c r="E35" s="13">
        <v>598</v>
      </c>
      <c r="F35" s="22" t="s">
        <v>114</v>
      </c>
      <c r="G35" s="17"/>
      <c r="H35" s="26"/>
    </row>
    <row r="36" spans="1:8" ht="16.5">
      <c r="A36" s="13">
        <v>509</v>
      </c>
      <c r="B36" s="22" t="s">
        <v>35</v>
      </c>
      <c r="C36" s="13">
        <v>553</v>
      </c>
      <c r="D36" s="22" t="s">
        <v>74</v>
      </c>
      <c r="E36" s="13">
        <v>599</v>
      </c>
      <c r="F36" s="22" t="s">
        <v>115</v>
      </c>
      <c r="G36" s="17"/>
      <c r="H36" s="26"/>
    </row>
    <row r="37" spans="1:8" ht="16.5">
      <c r="A37" s="13">
        <v>510</v>
      </c>
      <c r="B37" s="22" t="s">
        <v>36</v>
      </c>
      <c r="C37" s="13">
        <v>554</v>
      </c>
      <c r="D37" s="22" t="s">
        <v>75</v>
      </c>
      <c r="E37" s="13">
        <v>600</v>
      </c>
      <c r="F37" s="22" t="s">
        <v>116</v>
      </c>
      <c r="G37" s="17"/>
      <c r="H37" s="26"/>
    </row>
    <row r="38" spans="1:8" ht="16.5">
      <c r="A38" s="13">
        <v>511</v>
      </c>
      <c r="B38" s="22" t="s">
        <v>37</v>
      </c>
      <c r="C38" s="13">
        <v>555</v>
      </c>
      <c r="D38" s="22" t="s">
        <v>76</v>
      </c>
      <c r="E38" s="13">
        <v>602</v>
      </c>
      <c r="F38" s="22" t="s">
        <v>117</v>
      </c>
      <c r="G38" s="17"/>
      <c r="H38" s="26"/>
    </row>
    <row r="39" spans="1:8" ht="16.5">
      <c r="A39" s="13">
        <v>512</v>
      </c>
      <c r="B39" s="22" t="s">
        <v>38</v>
      </c>
      <c r="C39" s="13">
        <v>556</v>
      </c>
      <c r="D39" s="22" t="s">
        <v>77</v>
      </c>
      <c r="E39" s="13">
        <v>603</v>
      </c>
      <c r="F39" s="22" t="s">
        <v>118</v>
      </c>
      <c r="G39" s="17"/>
      <c r="H39" s="26"/>
    </row>
    <row r="40" spans="1:8" ht="16.5">
      <c r="A40" s="13">
        <v>513</v>
      </c>
      <c r="B40" s="22" t="s">
        <v>39</v>
      </c>
      <c r="C40" s="15">
        <v>557</v>
      </c>
      <c r="D40" s="24" t="s">
        <v>78</v>
      </c>
      <c r="E40" s="13">
        <v>604</v>
      </c>
      <c r="F40" s="22" t="s">
        <v>119</v>
      </c>
      <c r="G40" s="17"/>
      <c r="H40" s="26"/>
    </row>
    <row r="41" spans="1:8" ht="16.5">
      <c r="A41" s="13">
        <v>514</v>
      </c>
      <c r="B41" s="22" t="s">
        <v>40</v>
      </c>
      <c r="C41" s="13">
        <v>558</v>
      </c>
      <c r="D41" s="22" t="s">
        <v>79</v>
      </c>
      <c r="E41" s="13">
        <v>605</v>
      </c>
      <c r="F41" s="22" t="s">
        <v>120</v>
      </c>
      <c r="G41" s="17"/>
      <c r="H41" s="26"/>
    </row>
    <row r="42" spans="1:8" ht="16.5">
      <c r="A42" s="13">
        <v>515</v>
      </c>
      <c r="B42" s="22" t="s">
        <v>41</v>
      </c>
      <c r="C42" s="13">
        <v>559</v>
      </c>
      <c r="D42" s="22" t="s">
        <v>80</v>
      </c>
      <c r="E42" s="13">
        <v>606</v>
      </c>
      <c r="F42" s="22" t="s">
        <v>121</v>
      </c>
      <c r="G42" s="17"/>
      <c r="H42" s="26"/>
    </row>
    <row r="43" spans="1:8" ht="17.25" thickBot="1">
      <c r="A43" s="14">
        <v>516</v>
      </c>
      <c r="B43" s="23" t="s">
        <v>42</v>
      </c>
      <c r="C43" s="14">
        <v>560</v>
      </c>
      <c r="D43" s="23" t="s">
        <v>81</v>
      </c>
      <c r="E43" s="14">
        <v>607</v>
      </c>
      <c r="F43" s="23" t="s">
        <v>122</v>
      </c>
      <c r="G43" s="18"/>
      <c r="H43" s="27"/>
    </row>
  </sheetData>
  <mergeCells count="8">
    <mergeCell ref="E1:E2"/>
    <mergeCell ref="F1:F2"/>
    <mergeCell ref="G1:G2"/>
    <mergeCell ref="H1:H2"/>
    <mergeCell ref="A1:A2"/>
    <mergeCell ref="B1:B2"/>
    <mergeCell ref="C1:C2"/>
    <mergeCell ref="D1:D2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F8"/>
  <sheetViews>
    <sheetView tabSelected="1" workbookViewId="0" topLeftCell="A1">
      <pane xSplit="2" ySplit="3" topLeftCell="B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W6" sqref="AW6"/>
    </sheetView>
  </sheetViews>
  <sheetFormatPr defaultColWidth="9.00390625" defaultRowHeight="16.5"/>
  <cols>
    <col min="1" max="1" width="5.375" style="2" customWidth="1"/>
    <col min="2" max="2" width="15.50390625" style="3" customWidth="1"/>
    <col min="3" max="50" width="7.625" style="10" customWidth="1"/>
    <col min="51" max="53" width="20.625" style="10" customWidth="1"/>
    <col min="54" max="54" width="23.125" style="11" customWidth="1"/>
    <col min="55" max="57" width="20.625" style="10" customWidth="1"/>
    <col min="58" max="58" width="23.25390625" style="11" customWidth="1"/>
    <col min="59" max="16384" width="9.00390625" style="1" customWidth="1"/>
  </cols>
  <sheetData>
    <row r="1" spans="1:58" ht="25.5" customHeight="1">
      <c r="A1" s="66" t="s">
        <v>183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  <c r="AA1" s="69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 t="s">
        <v>178</v>
      </c>
      <c r="AZ1" s="58"/>
      <c r="BA1" s="58"/>
      <c r="BB1" s="58"/>
      <c r="BC1" s="59"/>
      <c r="BD1" s="59"/>
      <c r="BE1" s="59"/>
      <c r="BF1" s="60"/>
    </row>
    <row r="2" spans="1:58" s="37" customFormat="1" ht="30" customHeight="1">
      <c r="A2" s="63" t="s">
        <v>155</v>
      </c>
      <c r="B2" s="65" t="s">
        <v>156</v>
      </c>
      <c r="C2" s="61" t="s">
        <v>174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 t="s">
        <v>176</v>
      </c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1" t="s">
        <v>184</v>
      </c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2" t="s">
        <v>185</v>
      </c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1" t="s">
        <v>179</v>
      </c>
      <c r="AZ2" s="61" t="s">
        <v>186</v>
      </c>
      <c r="BA2" s="61" t="s">
        <v>188</v>
      </c>
      <c r="BB2" s="71" t="s">
        <v>190</v>
      </c>
      <c r="BC2" s="62" t="s">
        <v>181</v>
      </c>
      <c r="BD2" s="62" t="s">
        <v>192</v>
      </c>
      <c r="BE2" s="62" t="s">
        <v>194</v>
      </c>
      <c r="BF2" s="70" t="s">
        <v>196</v>
      </c>
    </row>
    <row r="3" spans="1:58" s="40" customFormat="1" ht="30" customHeight="1">
      <c r="A3" s="64"/>
      <c r="B3" s="64"/>
      <c r="C3" s="38" t="s">
        <v>157</v>
      </c>
      <c r="D3" s="38" t="s">
        <v>158</v>
      </c>
      <c r="E3" s="38" t="s">
        <v>159</v>
      </c>
      <c r="F3" s="38" t="s">
        <v>160</v>
      </c>
      <c r="G3" s="38" t="s">
        <v>161</v>
      </c>
      <c r="H3" s="38" t="s">
        <v>162</v>
      </c>
      <c r="I3" s="38" t="s">
        <v>163</v>
      </c>
      <c r="J3" s="38" t="s">
        <v>164</v>
      </c>
      <c r="K3" s="38" t="s">
        <v>165</v>
      </c>
      <c r="L3" s="38" t="s">
        <v>166</v>
      </c>
      <c r="M3" s="38" t="s">
        <v>167</v>
      </c>
      <c r="N3" s="38" t="s">
        <v>168</v>
      </c>
      <c r="O3" s="39" t="s">
        <v>157</v>
      </c>
      <c r="P3" s="39" t="s">
        <v>158</v>
      </c>
      <c r="Q3" s="39" t="s">
        <v>159</v>
      </c>
      <c r="R3" s="39" t="s">
        <v>160</v>
      </c>
      <c r="S3" s="39" t="s">
        <v>161</v>
      </c>
      <c r="T3" s="39" t="s">
        <v>162</v>
      </c>
      <c r="U3" s="39" t="s">
        <v>163</v>
      </c>
      <c r="V3" s="39" t="s">
        <v>164</v>
      </c>
      <c r="W3" s="39" t="s">
        <v>165</v>
      </c>
      <c r="X3" s="39" t="s">
        <v>166</v>
      </c>
      <c r="Y3" s="39" t="s">
        <v>167</v>
      </c>
      <c r="Z3" s="39" t="s">
        <v>168</v>
      </c>
      <c r="AA3" s="38" t="s">
        <v>157</v>
      </c>
      <c r="AB3" s="38" t="s">
        <v>158</v>
      </c>
      <c r="AC3" s="38" t="s">
        <v>159</v>
      </c>
      <c r="AD3" s="38" t="s">
        <v>160</v>
      </c>
      <c r="AE3" s="38" t="s">
        <v>161</v>
      </c>
      <c r="AF3" s="38" t="s">
        <v>162</v>
      </c>
      <c r="AG3" s="38" t="s">
        <v>163</v>
      </c>
      <c r="AH3" s="38" t="s">
        <v>164</v>
      </c>
      <c r="AI3" s="38" t="s">
        <v>165</v>
      </c>
      <c r="AJ3" s="38" t="s">
        <v>166</v>
      </c>
      <c r="AK3" s="38" t="s">
        <v>167</v>
      </c>
      <c r="AL3" s="38" t="s">
        <v>168</v>
      </c>
      <c r="AM3" s="39" t="s">
        <v>157</v>
      </c>
      <c r="AN3" s="39" t="s">
        <v>158</v>
      </c>
      <c r="AO3" s="39" t="s">
        <v>159</v>
      </c>
      <c r="AP3" s="39" t="s">
        <v>160</v>
      </c>
      <c r="AQ3" s="39" t="s">
        <v>161</v>
      </c>
      <c r="AR3" s="39" t="s">
        <v>162</v>
      </c>
      <c r="AS3" s="39" t="s">
        <v>163</v>
      </c>
      <c r="AT3" s="39" t="s">
        <v>164</v>
      </c>
      <c r="AU3" s="39" t="s">
        <v>165</v>
      </c>
      <c r="AV3" s="39" t="s">
        <v>166</v>
      </c>
      <c r="AW3" s="39" t="s">
        <v>167</v>
      </c>
      <c r="AX3" s="39" t="s">
        <v>168</v>
      </c>
      <c r="AY3" s="61"/>
      <c r="AZ3" s="61"/>
      <c r="BA3" s="61"/>
      <c r="BB3" s="71"/>
      <c r="BC3" s="62"/>
      <c r="BD3" s="62"/>
      <c r="BE3" s="62"/>
      <c r="BF3" s="70"/>
    </row>
    <row r="4" spans="1:58" s="40" customFormat="1" ht="27.75" customHeight="1">
      <c r="A4" s="4">
        <v>19</v>
      </c>
      <c r="B4" s="5" t="s">
        <v>170</v>
      </c>
      <c r="C4" s="8">
        <v>6697</v>
      </c>
      <c r="D4" s="8"/>
      <c r="E4" s="8">
        <f>1183+4811</f>
        <v>5994</v>
      </c>
      <c r="F4" s="8"/>
      <c r="G4" s="8">
        <f>1126+5490</f>
        <v>6616</v>
      </c>
      <c r="H4" s="8"/>
      <c r="I4" s="8">
        <f>6069+1472</f>
        <v>7541</v>
      </c>
      <c r="J4" s="8"/>
      <c r="K4" s="8">
        <v>4504</v>
      </c>
      <c r="L4" s="8"/>
      <c r="M4" s="8">
        <f>5804+865</f>
        <v>6669</v>
      </c>
      <c r="N4" s="8"/>
      <c r="O4" s="6">
        <v>278</v>
      </c>
      <c r="P4" s="6">
        <v>208</v>
      </c>
      <c r="Q4" s="6">
        <v>116</v>
      </c>
      <c r="R4" s="6">
        <v>185</v>
      </c>
      <c r="S4" s="6">
        <v>184</v>
      </c>
      <c r="T4" s="6">
        <v>202</v>
      </c>
      <c r="U4" s="6">
        <v>201</v>
      </c>
      <c r="V4" s="6">
        <v>150</v>
      </c>
      <c r="W4" s="6">
        <v>98</v>
      </c>
      <c r="X4" s="6">
        <v>176</v>
      </c>
      <c r="Y4" s="6">
        <v>218</v>
      </c>
      <c r="Z4" s="6">
        <v>194</v>
      </c>
      <c r="AA4" s="8">
        <f>5016+534</f>
        <v>5550</v>
      </c>
      <c r="AB4" s="8"/>
      <c r="AC4" s="8">
        <f>4098+546</f>
        <v>4644</v>
      </c>
      <c r="AD4" s="8"/>
      <c r="AE4" s="8">
        <f>5500+730</f>
        <v>6230</v>
      </c>
      <c r="AF4" s="8"/>
      <c r="AG4" s="8">
        <f>1144+5902</f>
        <v>7046</v>
      </c>
      <c r="AH4" s="8"/>
      <c r="AI4" s="8">
        <f>4556+1846</f>
        <v>6402</v>
      </c>
      <c r="AJ4" s="8"/>
      <c r="AK4" s="8">
        <f>5696+1303</f>
        <v>6999</v>
      </c>
      <c r="AL4" s="8"/>
      <c r="AM4" s="6">
        <v>187</v>
      </c>
      <c r="AN4" s="6">
        <v>178</v>
      </c>
      <c r="AO4" s="6">
        <v>113</v>
      </c>
      <c r="AP4" s="6">
        <v>185</v>
      </c>
      <c r="AQ4" s="6">
        <v>213</v>
      </c>
      <c r="AR4" s="6">
        <v>205</v>
      </c>
      <c r="AS4" s="6">
        <v>251</v>
      </c>
      <c r="AT4" s="6">
        <v>127</v>
      </c>
      <c r="AU4" s="6">
        <v>80</v>
      </c>
      <c r="AV4" s="6">
        <v>187</v>
      </c>
      <c r="AW4" s="6">
        <v>242</v>
      </c>
      <c r="AX4" s="6">
        <v>475</v>
      </c>
      <c r="AY4" s="8">
        <f>SUM(C4:N4)</f>
        <v>38021</v>
      </c>
      <c r="AZ4" s="8">
        <f>SUM(AA4:AL4)</f>
        <v>36871</v>
      </c>
      <c r="BA4" s="8">
        <f>AZ4-AY4</f>
        <v>-1150</v>
      </c>
      <c r="BB4" s="9">
        <f>BA4/AY4</f>
        <v>-0.03024644275531943</v>
      </c>
      <c r="BC4" s="6">
        <f>SUM(O4:Z4)</f>
        <v>2210</v>
      </c>
      <c r="BD4" s="6">
        <f>SUM(AM4:AX4)</f>
        <v>2443</v>
      </c>
      <c r="BE4" s="6">
        <f>BD4-BC4</f>
        <v>233</v>
      </c>
      <c r="BF4" s="7">
        <f>BE4/BC4</f>
        <v>0.10542986425339367</v>
      </c>
    </row>
    <row r="5" spans="1:58" s="40" customFormat="1" ht="42.75" customHeight="1">
      <c r="A5" s="41"/>
      <c r="B5" s="42"/>
      <c r="C5" s="61" t="s">
        <v>175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 t="s">
        <v>177</v>
      </c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1" t="s">
        <v>199</v>
      </c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2" t="s">
        <v>198</v>
      </c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44" t="s">
        <v>180</v>
      </c>
      <c r="AZ5" s="44" t="s">
        <v>187</v>
      </c>
      <c r="BA5" s="44" t="s">
        <v>189</v>
      </c>
      <c r="BB5" s="45" t="s">
        <v>191</v>
      </c>
      <c r="BC5" s="46" t="s">
        <v>182</v>
      </c>
      <c r="BD5" s="46" t="s">
        <v>193</v>
      </c>
      <c r="BE5" s="46" t="s">
        <v>195</v>
      </c>
      <c r="BF5" s="47" t="s">
        <v>197</v>
      </c>
    </row>
    <row r="6" spans="1:58" s="40" customFormat="1" ht="27.75" customHeight="1">
      <c r="A6" s="41"/>
      <c r="B6" s="42" t="s">
        <v>169</v>
      </c>
      <c r="C6" s="8">
        <v>14870</v>
      </c>
      <c r="D6" s="8"/>
      <c r="E6" s="8">
        <f>3403+10103</f>
        <v>13506</v>
      </c>
      <c r="F6" s="8"/>
      <c r="G6" s="8">
        <f>3200+11529</f>
        <v>14729</v>
      </c>
      <c r="H6" s="8"/>
      <c r="I6" s="8">
        <f>12745+5061</f>
        <v>17806</v>
      </c>
      <c r="J6" s="8"/>
      <c r="K6" s="8">
        <v>9458</v>
      </c>
      <c r="L6" s="8"/>
      <c r="M6" s="8">
        <f>12188+2001</f>
        <v>14189</v>
      </c>
      <c r="N6" s="8"/>
      <c r="O6" s="6">
        <v>3366</v>
      </c>
      <c r="P6" s="6">
        <v>2568</v>
      </c>
      <c r="Q6" s="6">
        <v>1519</v>
      </c>
      <c r="R6" s="6">
        <v>2306</v>
      </c>
      <c r="S6" s="6">
        <v>2294</v>
      </c>
      <c r="T6" s="6">
        <v>2499</v>
      </c>
      <c r="U6" s="6">
        <v>2488</v>
      </c>
      <c r="V6" s="6">
        <v>1299</v>
      </c>
      <c r="W6" s="6">
        <v>1314</v>
      </c>
      <c r="X6" s="6">
        <v>2203</v>
      </c>
      <c r="Y6" s="6">
        <v>2682</v>
      </c>
      <c r="Z6" s="43">
        <v>2408</v>
      </c>
      <c r="AA6" s="8">
        <f>9480+1034</f>
        <v>10514</v>
      </c>
      <c r="AB6" s="8"/>
      <c r="AC6" s="8">
        <f>6885+1059</f>
        <v>7944</v>
      </c>
      <c r="AD6" s="8"/>
      <c r="AE6" s="8">
        <f>10973+1506</f>
        <v>12479</v>
      </c>
      <c r="AF6" s="8"/>
      <c r="AG6" s="8">
        <f>2992+12394</f>
        <v>15386</v>
      </c>
      <c r="AH6" s="8"/>
      <c r="AI6" s="8">
        <f>9568+7764</f>
        <v>17332</v>
      </c>
      <c r="AJ6" s="8"/>
      <c r="AK6" s="8">
        <f>10554+4457</f>
        <v>15011</v>
      </c>
      <c r="AL6" s="8"/>
      <c r="AM6" s="6">
        <v>2328</v>
      </c>
      <c r="AN6" s="6">
        <v>2226</v>
      </c>
      <c r="AO6" s="6">
        <v>1485</v>
      </c>
      <c r="AP6" s="6">
        <v>2306</v>
      </c>
      <c r="AQ6" s="6">
        <v>2625</v>
      </c>
      <c r="AR6" s="6">
        <v>2534</v>
      </c>
      <c r="AS6" s="6">
        <v>3058</v>
      </c>
      <c r="AT6" s="6">
        <v>1644</v>
      </c>
      <c r="AU6" s="6">
        <v>1108</v>
      </c>
      <c r="AV6" s="6">
        <v>2328</v>
      </c>
      <c r="AW6" s="6">
        <v>2955</v>
      </c>
      <c r="AX6" s="43">
        <v>5612</v>
      </c>
      <c r="AY6" s="8">
        <f>SUM(C6:N6)</f>
        <v>84558</v>
      </c>
      <c r="AZ6" s="8">
        <f>SUM(AA6:AL6)</f>
        <v>78666</v>
      </c>
      <c r="BA6" s="8">
        <f>AZ6-AY6</f>
        <v>-5892</v>
      </c>
      <c r="BB6" s="9">
        <f>BA6/AY6</f>
        <v>-0.06967998297026892</v>
      </c>
      <c r="BC6" s="6">
        <f>SUM(O6:Z6)</f>
        <v>26946</v>
      </c>
      <c r="BD6" s="6">
        <f>SUM(AM6:AX6)</f>
        <v>30209</v>
      </c>
      <c r="BE6" s="6">
        <f>BD6-BC6</f>
        <v>3263</v>
      </c>
      <c r="BF6" s="7">
        <f>BE6/BC6</f>
        <v>0.12109403993171529</v>
      </c>
    </row>
    <row r="7" spans="1:58" s="32" customFormat="1" ht="34.5" customHeight="1">
      <c r="A7" s="31"/>
      <c r="C7" s="55" t="s">
        <v>173</v>
      </c>
      <c r="D7" s="56"/>
      <c r="E7" s="56"/>
      <c r="F7" s="56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4"/>
      <c r="BC7" s="33"/>
      <c r="BD7" s="33"/>
      <c r="BE7" s="33"/>
      <c r="BF7" s="34"/>
    </row>
    <row r="8" spans="1:58" s="30" customFormat="1" ht="34.5" customHeight="1">
      <c r="A8" s="29"/>
      <c r="C8" s="52" t="s">
        <v>172</v>
      </c>
      <c r="D8" s="53"/>
      <c r="E8" s="53"/>
      <c r="F8" s="53"/>
      <c r="G8" s="54" t="s">
        <v>171</v>
      </c>
      <c r="H8" s="54"/>
      <c r="I8" s="54"/>
      <c r="J8" s="54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6"/>
      <c r="BC8" s="35"/>
      <c r="BD8" s="35"/>
      <c r="BE8" s="35"/>
      <c r="BF8" s="36"/>
    </row>
  </sheetData>
  <sheetProtection/>
  <protectedRanges>
    <protectedRange sqref="O4:AX4 C4:M4 C6:M6 O6:AX6" name="範圍1_79_1"/>
    <protectedRange sqref="N4" name="範圍1_79_1_1"/>
    <protectedRange sqref="N6" name="範圍1_79_1_2"/>
  </protectedRanges>
  <mergeCells count="24">
    <mergeCell ref="C5:N5"/>
    <mergeCell ref="O5:Z5"/>
    <mergeCell ref="AA5:AL5"/>
    <mergeCell ref="AM5:AX5"/>
    <mergeCell ref="BF2:BF3"/>
    <mergeCell ref="BD2:BD3"/>
    <mergeCell ref="AZ2:AZ3"/>
    <mergeCell ref="BA2:BA3"/>
    <mergeCell ref="BE2:BE3"/>
    <mergeCell ref="BB2:BB3"/>
    <mergeCell ref="A2:A3"/>
    <mergeCell ref="B2:B3"/>
    <mergeCell ref="A1:Z1"/>
    <mergeCell ref="AA1:AX1"/>
    <mergeCell ref="C8:F8"/>
    <mergeCell ref="G8:J8"/>
    <mergeCell ref="C7:Z7"/>
    <mergeCell ref="AY1:BF1"/>
    <mergeCell ref="C2:N2"/>
    <mergeCell ref="O2:Z2"/>
    <mergeCell ref="AA2:AL2"/>
    <mergeCell ref="AM2:AX2"/>
    <mergeCell ref="AY2:AY3"/>
    <mergeCell ref="BC2:BC3"/>
  </mergeCells>
  <printOptions horizontalCentered="1"/>
  <pageMargins left="0" right="0" top="0" bottom="0" header="0.5118110236220472" footer="0.5118110236220472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2009-12-26T06:16:17Z</cp:lastPrinted>
  <dcterms:created xsi:type="dcterms:W3CDTF">2008-12-08T06:36:32Z</dcterms:created>
  <dcterms:modified xsi:type="dcterms:W3CDTF">2013-12-06T01:22:04Z</dcterms:modified>
  <cp:category/>
  <cp:version/>
  <cp:contentType/>
  <cp:contentStatus/>
</cp:coreProperties>
</file>