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1"/>
  </bookViews>
  <sheets>
    <sheet name="10212" sheetId="1" r:id="rId1"/>
    <sheet name="10301" sheetId="2" r:id="rId2"/>
    <sheet name="1030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<sst xmlns="http://schemas.openxmlformats.org/spreadsheetml/2006/main" count="109" uniqueCount="41">
  <si>
    <t>102年12月份學校午餐費收支結算表</t>
  </si>
  <si>
    <t>收     入     部     分</t>
  </si>
  <si>
    <t>支    出    部    分</t>
  </si>
  <si>
    <t>截止本月底止累計數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</si>
  <si>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</si>
  <si>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</si>
  <si>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</si>
  <si>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</si>
  <si>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</si>
  <si>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</si>
  <si>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</si>
  <si>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一、本月每人收午餐費  700   元
二、應收午餐費
      學  生84人
      教職員14  人
      工  友1 人
      合  計 99人 共69300 元
三、免收減收午餐費
       （1）全免及減收學生午餐費
             計  32人 22400 元
       （2）全免工友午餐費
             計  0 人 0  元
         共計   0  人  0  元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</si>
  <si>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</si>
  <si>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</si>
  <si>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</si>
  <si>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</si>
  <si>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</si>
  <si>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</si>
  <si>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</si>
  <si>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</si>
  <si>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</si>
  <si>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</si>
  <si>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</si>
  <si>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利息收入等其他收入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</si>
  <si>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</si>
  <si>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</si>
  <si>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</si>
  <si>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</si>
  <si>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</si>
  <si>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</si>
  <si>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</si>
  <si>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</si>
  <si>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 xml:space="preserve">一、本月補助費收入包括下列各項：
二、本月補助費支出包括下列各項：主食包括米食、麵包；雜支包括差旅費；人事費包括薪資、勞退提撥金、勞保保險費。           </t>
  </si>
  <si>
    <t>103年01月份學校午餐費收支結算表</t>
  </si>
  <si>
    <t>一、本月每人收午餐費  700   元
二、應收午餐費
      學  生89人
      教職員14  人
      工  友 1人
      合  計 99人 共69300 元
三、免收減收午餐費
       （1）全免及減收學生午餐費
             計  32人 22400 元
       （2）全免工友午餐費
             計  0 人 0  元
         共計   0  人  0  元</t>
  </si>
  <si>
    <t>其  他</t>
  </si>
  <si>
    <t>兆崗違約賠償金</t>
  </si>
  <si>
    <t>一、本月補助費收入包括下列各項：
二、本月補助費支出包括下列各項：主食包括米食、麵包；雜支包括差旅費；人事費包括薪資、勞退提撥金、勞保保險費。</t>
  </si>
  <si>
    <t>103年2月份學校午餐費收支結算表</t>
  </si>
  <si>
    <t xml:space="preserve">一、本月不收午餐費
二、應收午餐費
      學  生 0 人
      教職員 0  人
      工  友 0 人
      合  計 0人 共00 元
三、免收減收午餐費
       （1）全免及減收學生午餐費
             計  0  人0 元
       （2）全免工友午餐費
             計  0 人 0  元
         共計   0  人  0  元
</t>
  </si>
  <si>
    <t xml:space="preserve">一、本月補助費收入包括下列各項：收慈仁慈善會補助費700*2*5
二、本月補助費支出包括下列各項：主食包括米食；人事費包括薪資、勞退提撥金、勞保保險費。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</si>
</sst>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176" fontId="3" fillId="0" borderId="0" xfId="15" applyNumberFormat="1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嘉義縣東石鄉網寮國民小學</v>
          </cell>
        </row>
      </sheetData>
      <sheetData sheetId="12">
        <row r="4">
          <cell r="P4">
            <v>283132</v>
          </cell>
        </row>
        <row r="22">
          <cell r="G22">
            <v>4086</v>
          </cell>
          <cell r="H22">
            <v>63084</v>
          </cell>
          <cell r="I22">
            <v>2160</v>
          </cell>
          <cell r="J22">
            <v>1890</v>
          </cell>
          <cell r="K22">
            <v>16754</v>
          </cell>
          <cell r="L22">
            <v>6042</v>
          </cell>
          <cell r="M22">
            <v>6085</v>
          </cell>
          <cell r="N22">
            <v>540</v>
          </cell>
        </row>
        <row r="23">
          <cell r="G23">
            <v>18139</v>
          </cell>
          <cell r="H23">
            <v>221917</v>
          </cell>
          <cell r="I23">
            <v>7420</v>
          </cell>
          <cell r="J23">
            <v>8080</v>
          </cell>
          <cell r="K23">
            <v>67796</v>
          </cell>
          <cell r="L23">
            <v>18407</v>
          </cell>
          <cell r="M23">
            <v>15297</v>
          </cell>
          <cell r="N23">
            <v>2676</v>
          </cell>
          <cell r="P23">
            <v>229488</v>
          </cell>
        </row>
        <row r="26">
          <cell r="F26">
            <v>46900</v>
          </cell>
          <cell r="G26">
            <v>0</v>
          </cell>
          <cell r="H26">
            <v>0</v>
          </cell>
          <cell r="K26">
            <v>97</v>
          </cell>
        </row>
      </sheetData>
      <sheetData sheetId="13">
        <row r="1">
          <cell r="A1" t="str">
            <v>   嘉義縣東石鄉網寮國民小學</v>
          </cell>
        </row>
      </sheetData>
      <sheetData sheetId="14">
        <row r="4">
          <cell r="P4">
            <v>229488</v>
          </cell>
        </row>
        <row r="21">
          <cell r="G21">
            <v>0</v>
          </cell>
          <cell r="H21">
            <v>52309</v>
          </cell>
          <cell r="I21">
            <v>1440</v>
          </cell>
          <cell r="J21">
            <v>1550</v>
          </cell>
          <cell r="K21">
            <v>27104</v>
          </cell>
          <cell r="L21">
            <v>8851</v>
          </cell>
          <cell r="M21">
            <v>10285</v>
          </cell>
          <cell r="N21">
            <v>380</v>
          </cell>
        </row>
        <row r="22">
          <cell r="G22">
            <v>18139</v>
          </cell>
          <cell r="H22">
            <v>274226</v>
          </cell>
          <cell r="I22">
            <v>8860</v>
          </cell>
          <cell r="J22">
            <v>9630</v>
          </cell>
          <cell r="K22">
            <v>94900</v>
          </cell>
          <cell r="L22">
            <v>27258</v>
          </cell>
          <cell r="M22">
            <v>25582</v>
          </cell>
          <cell r="N22">
            <v>3056</v>
          </cell>
          <cell r="P22">
            <v>174469</v>
          </cell>
        </row>
      </sheetData>
      <sheetData sheetId="15">
        <row r="1">
          <cell r="A1" t="str">
            <v>   嘉義縣東石鄉網寮國民小學</v>
          </cell>
        </row>
      </sheetData>
      <sheetData sheetId="16">
        <row r="4">
          <cell r="P4">
            <v>174469</v>
          </cell>
        </row>
        <row r="17">
          <cell r="G17">
            <v>0</v>
          </cell>
          <cell r="H17">
            <v>19646</v>
          </cell>
          <cell r="I17">
            <v>0</v>
          </cell>
          <cell r="J17">
            <v>0</v>
          </cell>
          <cell r="K17">
            <v>11914</v>
          </cell>
          <cell r="L17">
            <v>8688</v>
          </cell>
          <cell r="M17">
            <v>1589</v>
          </cell>
          <cell r="N17">
            <v>230</v>
          </cell>
        </row>
        <row r="18">
          <cell r="G18">
            <v>18139</v>
          </cell>
          <cell r="H18">
            <v>293872</v>
          </cell>
          <cell r="I18">
            <v>8860</v>
          </cell>
          <cell r="J18">
            <v>9630</v>
          </cell>
          <cell r="L18">
            <v>35946</v>
          </cell>
          <cell r="M18">
            <v>27171</v>
          </cell>
          <cell r="N18">
            <v>3286</v>
          </cell>
          <cell r="P18">
            <v>139402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7">
      <selection activeCell="A17" sqref="A17:H17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1" t="str">
        <f>'[1]11結算'!A1:C1</f>
        <v>   嘉義縣東石鄉網寮國民小學</v>
      </c>
      <c r="B1" s="11"/>
      <c r="C1" s="11"/>
      <c r="D1" s="12" t="s">
        <v>0</v>
      </c>
      <c r="E1" s="12"/>
      <c r="F1" s="12"/>
      <c r="G1" s="12"/>
      <c r="H1" s="12"/>
    </row>
    <row r="2" spans="1:8" ht="25.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'[1]12分類帳'!P4</f>
        <v>283132</v>
      </c>
      <c r="C4" s="14" t="s">
        <v>11</v>
      </c>
      <c r="D4" s="2" t="s">
        <v>12</v>
      </c>
      <c r="E4" s="4">
        <f>'[1]12分類帳'!G22</f>
        <v>4086</v>
      </c>
      <c r="F4" s="5">
        <f>E4/(E13-E8)</f>
        <v>0.04870838151322612</v>
      </c>
      <c r="G4" s="4">
        <f>'[1]12分類帳'!G23</f>
        <v>18139</v>
      </c>
      <c r="H4" s="5">
        <f>G4/(G13-G8)</f>
        <v>0.062133481310972266</v>
      </c>
    </row>
    <row r="5" spans="1:8" ht="25.5" customHeight="1">
      <c r="A5" s="2" t="s">
        <v>13</v>
      </c>
      <c r="B5" s="4">
        <f>'[1]12分類帳'!F26</f>
        <v>46900</v>
      </c>
      <c r="C5" s="15"/>
      <c r="D5" s="2" t="s">
        <v>14</v>
      </c>
      <c r="E5" s="4">
        <f>'[1]12分類帳'!H22</f>
        <v>63084</v>
      </c>
      <c r="F5" s="5">
        <f>E5/(E13-E8)</f>
        <v>0.7520116346990594</v>
      </c>
      <c r="G5" s="4">
        <f>'[1]12分類帳'!H23</f>
        <v>221917</v>
      </c>
      <c r="H5" s="5">
        <f>G5/(G13-G8)</f>
        <v>0.7601563356352077</v>
      </c>
    </row>
    <row r="6" spans="1:8" ht="29.25" customHeight="1">
      <c r="A6" s="6" t="s">
        <v>15</v>
      </c>
      <c r="B6" s="4">
        <f>'[1]12分類帳'!G26</f>
        <v>0</v>
      </c>
      <c r="C6" s="15"/>
      <c r="D6" s="2" t="s">
        <v>16</v>
      </c>
      <c r="E6" s="4">
        <f>'[1]12分類帳'!I22</f>
        <v>2160</v>
      </c>
      <c r="F6" s="5">
        <f>E6/(E13-E8)</f>
        <v>0.02574892414796095</v>
      </c>
      <c r="G6" s="4">
        <f>'[1]12分類帳'!I23</f>
        <v>7420</v>
      </c>
      <c r="H6" s="5">
        <f>G6/(G13-G8)</f>
        <v>0.02541652965033432</v>
      </c>
    </row>
    <row r="7" spans="1:8" ht="32.25" customHeight="1">
      <c r="A7" s="7" t="s">
        <v>17</v>
      </c>
      <c r="B7" s="4">
        <f>'[1]12分類帳'!H26</f>
        <v>0</v>
      </c>
      <c r="C7" s="15"/>
      <c r="D7" s="2" t="s">
        <v>18</v>
      </c>
      <c r="E7" s="4">
        <f>'[1]12分類帳'!J22</f>
        <v>1890</v>
      </c>
      <c r="F7" s="5">
        <f>E7/(E13-E8)</f>
        <v>0.02253030862946583</v>
      </c>
      <c r="G7" s="4">
        <f>'[1]12分類帳'!J23</f>
        <v>8080</v>
      </c>
      <c r="H7" s="5">
        <f>G7/(G13-G8)</f>
        <v>0.02767729913405678</v>
      </c>
    </row>
    <row r="8" spans="1:8" ht="32.25" customHeight="1">
      <c r="A8" s="7" t="s">
        <v>19</v>
      </c>
      <c r="B8" s="4">
        <f>'[1]12分類帳'!I26</f>
        <v>0</v>
      </c>
      <c r="C8" s="15"/>
      <c r="D8" s="2" t="s">
        <v>20</v>
      </c>
      <c r="E8" s="4">
        <f>'[1]12分類帳'!K22</f>
        <v>16754</v>
      </c>
      <c r="F8" s="5"/>
      <c r="G8" s="4">
        <f>'[1]12分類帳'!K23</f>
        <v>67796</v>
      </c>
      <c r="H8" s="5"/>
    </row>
    <row r="9" spans="1:8" ht="36" customHeight="1">
      <c r="A9" s="8" t="s">
        <v>21</v>
      </c>
      <c r="B9" s="4">
        <f>'[1]12分類帳'!J26</f>
        <v>0</v>
      </c>
      <c r="C9" s="15"/>
      <c r="D9" s="2" t="s">
        <v>22</v>
      </c>
      <c r="E9" s="4">
        <f>'[1]12分類帳'!L22</f>
        <v>6042</v>
      </c>
      <c r="F9" s="5">
        <f>E9/(E13-E8)</f>
        <v>0.07202546282499075</v>
      </c>
      <c r="G9" s="4">
        <f>'[1]12分類帳'!L23</f>
        <v>18407</v>
      </c>
      <c r="H9" s="5">
        <f>G9/(G13-G8)</f>
        <v>0.06305149073769593</v>
      </c>
    </row>
    <row r="10" spans="1:8" ht="30" customHeight="1">
      <c r="A10" s="6" t="s">
        <v>23</v>
      </c>
      <c r="B10" s="4">
        <f>'[1]12分類帳'!K26</f>
        <v>97</v>
      </c>
      <c r="C10" s="15"/>
      <c r="D10" s="2" t="s">
        <v>24</v>
      </c>
      <c r="E10" s="4">
        <f>'[1]12分類帳'!M22</f>
        <v>6085</v>
      </c>
      <c r="F10" s="5">
        <f>E10/(E13-E8)</f>
        <v>0.07253805714830665</v>
      </c>
      <c r="G10" s="4">
        <f>'[1]12分類帳'!M23</f>
        <v>15297</v>
      </c>
      <c r="H10" s="5">
        <f>G10/(G13-G8)</f>
        <v>0.05239847089773101</v>
      </c>
    </row>
    <row r="11" spans="1:8" ht="27" customHeight="1">
      <c r="A11" s="8"/>
      <c r="B11" s="4">
        <f>'[1]12分類帳'!L26</f>
        <v>0</v>
      </c>
      <c r="C11" s="15"/>
      <c r="D11" s="2" t="s">
        <v>25</v>
      </c>
      <c r="E11" s="4">
        <f>'[1]12分類帳'!N22</f>
        <v>540</v>
      </c>
      <c r="F11" s="5">
        <f>E11/(E13-E8)</f>
        <v>0.006437231036990237</v>
      </c>
      <c r="G11" s="4">
        <f>'[1]12分類帳'!N23</f>
        <v>2676</v>
      </c>
      <c r="H11" s="5">
        <f>G11/(G13-G8)</f>
        <v>0.009166392634001973</v>
      </c>
    </row>
    <row r="12" spans="1:8" ht="21" customHeight="1">
      <c r="A12" s="2"/>
      <c r="B12" s="4">
        <f>'[1]12分類帳'!M26</f>
        <v>0</v>
      </c>
      <c r="C12" s="16" t="s">
        <v>26</v>
      </c>
      <c r="D12" s="8"/>
      <c r="E12" s="4"/>
      <c r="F12" s="5"/>
      <c r="G12" s="4"/>
      <c r="H12" s="5"/>
    </row>
    <row r="13" spans="1:8" ht="33" customHeight="1">
      <c r="A13" s="2"/>
      <c r="B13" s="4">
        <f>'[1]12分類帳'!N26</f>
        <v>0</v>
      </c>
      <c r="C13" s="16"/>
      <c r="D13" s="2" t="s">
        <v>27</v>
      </c>
      <c r="E13" s="4">
        <f>SUM(E4:E12)</f>
        <v>100641</v>
      </c>
      <c r="F13" s="5">
        <f>(E13-E8)/(E13-E8)</f>
        <v>1</v>
      </c>
      <c r="G13" s="4">
        <f>SUM(G4:G12)</f>
        <v>359732</v>
      </c>
      <c r="H13" s="5">
        <f>(G13-G8)/(G13-G8)</f>
        <v>1</v>
      </c>
    </row>
    <row r="14" spans="1:8" ht="34.5" customHeight="1">
      <c r="A14" s="2" t="s">
        <v>28</v>
      </c>
      <c r="B14" s="4">
        <f>SUM(B5:B12)</f>
        <v>46997</v>
      </c>
      <c r="C14" s="16"/>
      <c r="D14" s="2" t="s">
        <v>29</v>
      </c>
      <c r="E14" s="4">
        <f>'[1]12分類帳'!P23</f>
        <v>229488</v>
      </c>
      <c r="F14" s="5"/>
      <c r="G14" s="4">
        <f>E14</f>
        <v>229488</v>
      </c>
      <c r="H14" s="5"/>
    </row>
    <row r="15" spans="1:8" ht="39.75" customHeight="1">
      <c r="A15" s="2" t="s">
        <v>30</v>
      </c>
      <c r="B15" s="4">
        <f>B14+B4</f>
        <v>330129</v>
      </c>
      <c r="C15" s="17"/>
      <c r="D15" s="2" t="s">
        <v>30</v>
      </c>
      <c r="E15" s="4">
        <f>E13+E14</f>
        <v>330129</v>
      </c>
      <c r="F15" s="9">
        <f>SUM(F4:F11)</f>
        <v>0.9999999999999999</v>
      </c>
      <c r="G15" s="4">
        <f>G13+G14</f>
        <v>589220</v>
      </c>
      <c r="H15" s="9">
        <f>SUM(H4:H11)</f>
        <v>1</v>
      </c>
    </row>
    <row r="16" spans="1:8" ht="66.75" customHeight="1">
      <c r="A16" s="2" t="s">
        <v>31</v>
      </c>
      <c r="B16" s="18" t="s">
        <v>32</v>
      </c>
      <c r="C16" s="18"/>
      <c r="D16" s="18"/>
      <c r="E16" s="18"/>
      <c r="F16" s="18"/>
      <c r="G16" s="18"/>
      <c r="H16" s="18"/>
    </row>
    <row r="17" spans="1:8" ht="27" customHeight="1">
      <c r="A17" s="19"/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3">
      <selection activeCell="B23" sqref="B23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1" t="str">
        <f>'[1]12結算'!A1:C1</f>
        <v>   嘉義縣東石鄉網寮國民小學</v>
      </c>
      <c r="B1" s="11"/>
      <c r="C1" s="11"/>
      <c r="D1" s="12" t="s">
        <v>33</v>
      </c>
      <c r="E1" s="12"/>
      <c r="F1" s="12"/>
      <c r="G1" s="12"/>
      <c r="H1" s="12"/>
    </row>
    <row r="2" spans="1:8" ht="25.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'[1]01分類帳'!P4</f>
        <v>229488</v>
      </c>
      <c r="C4" s="14" t="s">
        <v>34</v>
      </c>
      <c r="D4" s="2" t="s">
        <v>12</v>
      </c>
      <c r="E4" s="4">
        <f>'[1]01分類帳'!G21</f>
        <v>0</v>
      </c>
      <c r="F4" s="5">
        <f>E4/(E13-E8)</f>
        <v>0</v>
      </c>
      <c r="G4" s="4">
        <f>'[1]01分類帳'!G22</f>
        <v>18139</v>
      </c>
      <c r="H4" s="5">
        <f>G4/(G13-G8)</f>
        <v>0.04945862451636124</v>
      </c>
    </row>
    <row r="5" spans="1:8" ht="25.5" customHeight="1">
      <c r="A5" s="2" t="s">
        <v>13</v>
      </c>
      <c r="B5" s="4">
        <v>46900</v>
      </c>
      <c r="C5" s="15"/>
      <c r="D5" s="2" t="s">
        <v>14</v>
      </c>
      <c r="E5" s="4">
        <f>'[1]01分類帳'!H21</f>
        <v>52309</v>
      </c>
      <c r="F5" s="5">
        <f>E5/(E13-E8)</f>
        <v>0.6991779723317516</v>
      </c>
      <c r="G5" s="4">
        <f>'[1]01分類帳'!H22</f>
        <v>274226</v>
      </c>
      <c r="H5" s="5">
        <f>G5/(G13-G8)</f>
        <v>0.7477171159724173</v>
      </c>
    </row>
    <row r="6" spans="1:8" ht="29.25" customHeight="1">
      <c r="A6" s="6" t="s">
        <v>15</v>
      </c>
      <c r="B6" s="4"/>
      <c r="C6" s="15"/>
      <c r="D6" s="2" t="s">
        <v>16</v>
      </c>
      <c r="E6" s="4">
        <f>'[1]01分類帳'!I21</f>
        <v>1440</v>
      </c>
      <c r="F6" s="5">
        <f>E6/(E13-E8)</f>
        <v>0.019247477110205174</v>
      </c>
      <c r="G6" s="4">
        <f>'[1]01分類帳'!I22</f>
        <v>8860</v>
      </c>
      <c r="H6" s="5">
        <f>G6/(G13-G8)</f>
        <v>0.024158080005235158</v>
      </c>
    </row>
    <row r="7" spans="1:8" ht="30" customHeight="1">
      <c r="A7" s="7" t="s">
        <v>17</v>
      </c>
      <c r="B7" s="4">
        <f>'[1]01分類帳'!G25</f>
        <v>0</v>
      </c>
      <c r="C7" s="15"/>
      <c r="D7" s="2" t="s">
        <v>18</v>
      </c>
      <c r="E7" s="4">
        <f>'[1]01分類帳'!J21</f>
        <v>1550</v>
      </c>
      <c r="F7" s="5">
        <f>E7/(E13-E8)</f>
        <v>0.02071777050056807</v>
      </c>
      <c r="G7" s="4">
        <f>'[1]01分類帳'!J22</f>
        <v>9630</v>
      </c>
      <c r="H7" s="5">
        <f>G7/(G13-G8)</f>
        <v>0.026257597116299616</v>
      </c>
    </row>
    <row r="8" spans="1:8" ht="29.25" customHeight="1">
      <c r="A8" s="7" t="s">
        <v>19</v>
      </c>
      <c r="B8" s="4">
        <f>'[1]01分類帳'!H25</f>
        <v>0</v>
      </c>
      <c r="C8" s="15"/>
      <c r="D8" s="2" t="s">
        <v>20</v>
      </c>
      <c r="E8" s="4">
        <f>'[1]01分類帳'!K21</f>
        <v>27104</v>
      </c>
      <c r="F8" s="5"/>
      <c r="G8" s="4">
        <f>'[1]01分類帳'!K22</f>
        <v>94900</v>
      </c>
      <c r="H8" s="5"/>
    </row>
    <row r="9" spans="1:8" ht="33" customHeight="1">
      <c r="A9" s="8" t="s">
        <v>21</v>
      </c>
      <c r="B9" s="4">
        <f>'[1]01分類帳'!I25</f>
        <v>0</v>
      </c>
      <c r="C9" s="15"/>
      <c r="D9" s="2" t="s">
        <v>22</v>
      </c>
      <c r="E9" s="4">
        <f>'[1]01分類帳'!L21</f>
        <v>8851</v>
      </c>
      <c r="F9" s="5">
        <f>E9/(E13-E8)</f>
        <v>0.11830515271001804</v>
      </c>
      <c r="G9" s="4">
        <f>'[1]01分類帳'!L22</f>
        <v>27258</v>
      </c>
      <c r="H9" s="5">
        <f>G9/(G13-G8)</f>
        <v>0.07432290573168171</v>
      </c>
    </row>
    <row r="10" spans="1:8" ht="27.75" customHeight="1">
      <c r="A10" s="2" t="s">
        <v>35</v>
      </c>
      <c r="B10" s="4">
        <f>'[1]01分類帳'!J25</f>
        <v>0</v>
      </c>
      <c r="C10" s="15"/>
      <c r="D10" s="2" t="s">
        <v>24</v>
      </c>
      <c r="E10" s="4">
        <f>'[1]01分類帳'!M21</f>
        <v>10285</v>
      </c>
      <c r="F10" s="5">
        <f>E10/(E13-E8)</f>
        <v>0.1374724319989307</v>
      </c>
      <c r="G10" s="4">
        <f>'[1]01分類帳'!M22</f>
        <v>25582</v>
      </c>
      <c r="H10" s="5">
        <f>G10/(G13-G8)</f>
        <v>0.06975304770811804</v>
      </c>
    </row>
    <row r="11" spans="1:8" ht="24" customHeight="1">
      <c r="A11" s="8"/>
      <c r="B11" s="4">
        <f>'[1]01分類帳'!K25</f>
        <v>0</v>
      </c>
      <c r="C11" s="15"/>
      <c r="D11" s="2" t="s">
        <v>25</v>
      </c>
      <c r="E11" s="4">
        <f>'[1]01分類帳'!N21</f>
        <v>380</v>
      </c>
      <c r="F11" s="5">
        <f>E11/(E13-E8)</f>
        <v>0.005079195348526365</v>
      </c>
      <c r="G11" s="4">
        <f>'[1]01分類帳'!N22</f>
        <v>3056</v>
      </c>
      <c r="H11" s="5">
        <f>G11/(G13-G8)</f>
        <v>0.00833262894988698</v>
      </c>
    </row>
    <row r="12" spans="1:8" ht="22.5" customHeight="1">
      <c r="A12" s="2" t="s">
        <v>36</v>
      </c>
      <c r="B12" s="4">
        <f>'[1]01分類帳'!M25</f>
        <v>0</v>
      </c>
      <c r="C12" s="16" t="s">
        <v>26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6"/>
      <c r="D13" s="2" t="s">
        <v>27</v>
      </c>
      <c r="E13" s="4">
        <f>SUM(E4:E12)</f>
        <v>101919</v>
      </c>
      <c r="F13" s="5">
        <f>(E13-E8)/(E13-E8)</f>
        <v>1</v>
      </c>
      <c r="G13" s="4">
        <f>SUM(G4:G12)</f>
        <v>461651</v>
      </c>
      <c r="H13" s="5">
        <f>(G13-G8)/(G13-G8)</f>
        <v>1</v>
      </c>
    </row>
    <row r="14" spans="1:8" ht="35.25" customHeight="1">
      <c r="A14" s="2" t="s">
        <v>28</v>
      </c>
      <c r="B14" s="4">
        <f>SUM(B5:B12)</f>
        <v>46900</v>
      </c>
      <c r="C14" s="16"/>
      <c r="D14" s="2" t="s">
        <v>29</v>
      </c>
      <c r="E14" s="4">
        <f>'[1]01分類帳'!P22</f>
        <v>174469</v>
      </c>
      <c r="F14" s="5"/>
      <c r="G14" s="4">
        <f>E14</f>
        <v>174469</v>
      </c>
      <c r="H14" s="5"/>
    </row>
    <row r="15" spans="1:8" ht="38.25" customHeight="1">
      <c r="A15" s="2" t="s">
        <v>30</v>
      </c>
      <c r="B15" s="4">
        <f>B14+B4</f>
        <v>276388</v>
      </c>
      <c r="C15" s="17"/>
      <c r="D15" s="2" t="s">
        <v>30</v>
      </c>
      <c r="E15" s="4">
        <f>E13+E14</f>
        <v>276388</v>
      </c>
      <c r="F15" s="9">
        <f>SUM(F4:F11)</f>
        <v>1</v>
      </c>
      <c r="G15" s="4">
        <f>G13+G14</f>
        <v>636120</v>
      </c>
      <c r="H15" s="9">
        <f>SUM(H4:H11)</f>
        <v>0.9999999999999999</v>
      </c>
    </row>
    <row r="16" spans="1:8" ht="75" customHeight="1">
      <c r="A16" s="2" t="s">
        <v>31</v>
      </c>
      <c r="B16" s="18" t="s">
        <v>37</v>
      </c>
      <c r="C16" s="18"/>
      <c r="D16" s="18"/>
      <c r="E16" s="18"/>
      <c r="F16" s="18"/>
      <c r="G16" s="18"/>
      <c r="H16" s="18"/>
    </row>
    <row r="17" spans="1:8" ht="27" customHeight="1">
      <c r="A17" s="19"/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7">
      <selection activeCell="D14" sqref="D14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4">
      <c r="A1" s="11" t="str">
        <f>'[1]01結算'!A1:C1</f>
        <v>   嘉義縣東石鄉網寮國民小學</v>
      </c>
      <c r="B1" s="11"/>
      <c r="C1" s="11"/>
      <c r="D1" s="12" t="s">
        <v>38</v>
      </c>
      <c r="E1" s="12"/>
      <c r="F1" s="12"/>
      <c r="G1" s="12"/>
      <c r="H1" s="12"/>
    </row>
    <row r="2" spans="1:8" ht="25.5" customHeight="1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</row>
    <row r="3" spans="1:8" ht="25.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5" customHeight="1">
      <c r="A4" s="2" t="s">
        <v>10</v>
      </c>
      <c r="B4" s="4">
        <f>'[1]02分類帳'!P4</f>
        <v>174469</v>
      </c>
      <c r="C4" s="14" t="s">
        <v>39</v>
      </c>
      <c r="D4" s="2" t="s">
        <v>12</v>
      </c>
      <c r="E4" s="4">
        <f>'[1]02分類帳'!G17</f>
        <v>0</v>
      </c>
      <c r="F4" s="5">
        <f>E4/(E13-E8)</f>
        <v>0</v>
      </c>
      <c r="G4" s="4">
        <f>'[1]02分類帳'!G18</f>
        <v>18139</v>
      </c>
      <c r="H4" s="5">
        <f>G4/(G13-G8)</f>
        <v>0.04570122750085663</v>
      </c>
    </row>
    <row r="5" spans="1:8" ht="25.5" customHeight="1">
      <c r="A5" s="2" t="s">
        <v>13</v>
      </c>
      <c r="B5" s="4">
        <f>'[1]02分類帳'!F21</f>
        <v>0</v>
      </c>
      <c r="C5" s="15"/>
      <c r="D5" s="2" t="s">
        <v>14</v>
      </c>
      <c r="E5" s="4">
        <f>'[1]02分類帳'!H17</f>
        <v>19646</v>
      </c>
      <c r="F5" s="5">
        <f>E5/(E13-E8)</f>
        <v>0.651543793320731</v>
      </c>
      <c r="G5" s="4">
        <f>'[1]02分類帳'!H18</f>
        <v>293872</v>
      </c>
      <c r="H5" s="5">
        <f>G5/(G13-G8)</f>
        <v>0.74041077943281</v>
      </c>
    </row>
    <row r="6" spans="1:8" ht="29.25" customHeight="1">
      <c r="A6" s="6" t="s">
        <v>15</v>
      </c>
      <c r="B6" s="4"/>
      <c r="C6" s="15"/>
      <c r="D6" s="2" t="s">
        <v>16</v>
      </c>
      <c r="E6" s="4">
        <f>'[1]02分類帳'!I17</f>
        <v>0</v>
      </c>
      <c r="F6" s="5">
        <f>E6/(E13-E8)</f>
        <v>0</v>
      </c>
      <c r="G6" s="4">
        <f>'[1]02分類帳'!I18</f>
        <v>8860</v>
      </c>
      <c r="H6" s="5">
        <f>G6/(G13-G8)</f>
        <v>0.022322778304073528</v>
      </c>
    </row>
    <row r="7" spans="1:8" ht="30.75" customHeight="1">
      <c r="A7" s="7" t="s">
        <v>17</v>
      </c>
      <c r="B7" s="4">
        <f>'[1]02分類帳'!G21</f>
        <v>0</v>
      </c>
      <c r="C7" s="15"/>
      <c r="D7" s="2" t="s">
        <v>18</v>
      </c>
      <c r="E7" s="4">
        <f>'[1]02分類帳'!J17</f>
        <v>0</v>
      </c>
      <c r="F7" s="5">
        <f>E7/(E13-E8)</f>
        <v>0</v>
      </c>
      <c r="G7" s="4">
        <f>'[1]02分類帳'!J18</f>
        <v>9630</v>
      </c>
      <c r="H7" s="5">
        <f>G7/(G13-G8)</f>
        <v>0.024262794025759378</v>
      </c>
    </row>
    <row r="8" spans="1:8" ht="30" customHeight="1">
      <c r="A8" s="7" t="s">
        <v>19</v>
      </c>
      <c r="B8" s="4">
        <v>7000</v>
      </c>
      <c r="C8" s="15"/>
      <c r="D8" s="2" t="s">
        <v>20</v>
      </c>
      <c r="E8" s="4">
        <f>'[1]02分類帳'!K17</f>
        <v>11914</v>
      </c>
      <c r="F8" s="5"/>
      <c r="G8" s="4">
        <f>'[1]02分類帳'!K17</f>
        <v>11914</v>
      </c>
      <c r="H8" s="5"/>
    </row>
    <row r="9" spans="1:8" ht="30" customHeight="1">
      <c r="A9" s="8" t="s">
        <v>21</v>
      </c>
      <c r="B9" s="4">
        <v>0</v>
      </c>
      <c r="C9" s="15"/>
      <c r="D9" s="2" t="s">
        <v>22</v>
      </c>
      <c r="E9" s="4">
        <f>'[1]02分類帳'!L17</f>
        <v>8688</v>
      </c>
      <c r="F9" s="5">
        <f>E9/(E13-E8)</f>
        <v>0.28813053427519647</v>
      </c>
      <c r="G9" s="4">
        <f>'[1]02分類帳'!L18</f>
        <v>35946</v>
      </c>
      <c r="H9" s="5">
        <f>G9/(G13-G8)</f>
        <v>0.09056598069054482</v>
      </c>
    </row>
    <row r="10" spans="1:8" ht="28.5" customHeight="1">
      <c r="A10" s="2" t="s">
        <v>35</v>
      </c>
      <c r="B10" s="4">
        <f>'[1]02分類帳'!J21</f>
        <v>0</v>
      </c>
      <c r="C10" s="15"/>
      <c r="D10" s="2" t="s">
        <v>24</v>
      </c>
      <c r="E10" s="4">
        <f>'[1]02分類帳'!M17</f>
        <v>1589</v>
      </c>
      <c r="F10" s="5">
        <f>E10/(E13-E8)</f>
        <v>0.05269790733923656</v>
      </c>
      <c r="G10" s="4">
        <f>'[1]02分類帳'!M18</f>
        <v>27171</v>
      </c>
      <c r="H10" s="5">
        <f>G10/(G13-G8)</f>
        <v>0.0684573599661379</v>
      </c>
    </row>
    <row r="11" spans="1:8" ht="24.75" customHeight="1">
      <c r="A11" s="8"/>
      <c r="B11" s="4">
        <f>'[1]02分類帳'!K21</f>
        <v>0</v>
      </c>
      <c r="C11" s="15"/>
      <c r="D11" s="2" t="s">
        <v>25</v>
      </c>
      <c r="E11" s="4">
        <f>'[1]02分類帳'!N17</f>
        <v>230</v>
      </c>
      <c r="F11" s="5">
        <f>E11/(E13-E8)</f>
        <v>0.007627765064836003</v>
      </c>
      <c r="G11" s="4">
        <f>'[1]02分類帳'!N18</f>
        <v>3286</v>
      </c>
      <c r="H11" s="5">
        <f>G11/(G13-G8)</f>
        <v>0.008279080079817789</v>
      </c>
    </row>
    <row r="12" spans="1:8" ht="22.5" customHeight="1">
      <c r="A12" s="2"/>
      <c r="B12" s="4">
        <f>'[1]02分類帳'!M21</f>
        <v>0</v>
      </c>
      <c r="C12" s="16" t="s">
        <v>26</v>
      </c>
      <c r="D12" s="8"/>
      <c r="E12" s="4"/>
      <c r="F12" s="5"/>
      <c r="G12" s="4"/>
      <c r="H12" s="5"/>
    </row>
    <row r="13" spans="1:8" ht="33" customHeight="1">
      <c r="A13" s="2"/>
      <c r="B13" s="4">
        <f>'[1]02分類帳'!N21</f>
        <v>0</v>
      </c>
      <c r="C13" s="16"/>
      <c r="D13" s="2" t="s">
        <v>27</v>
      </c>
      <c r="E13" s="4">
        <f>SUM(E4:E12)</f>
        <v>42067</v>
      </c>
      <c r="F13" s="5">
        <f>(E13-E8)/(E13-E8)</f>
        <v>1</v>
      </c>
      <c r="G13" s="4">
        <f>SUM(G4:G12)</f>
        <v>408818</v>
      </c>
      <c r="H13" s="5">
        <f>(G13-G8)/(G13-G8)</f>
        <v>1</v>
      </c>
    </row>
    <row r="14" spans="1:8" ht="30.75" customHeight="1">
      <c r="A14" s="2" t="s">
        <v>28</v>
      </c>
      <c r="B14" s="4">
        <f>SUM(B5:B13)</f>
        <v>7000</v>
      </c>
      <c r="C14" s="16"/>
      <c r="D14" s="2" t="s">
        <v>29</v>
      </c>
      <c r="E14" s="4">
        <f>'[1]02分類帳'!P18</f>
        <v>139402</v>
      </c>
      <c r="F14" s="5"/>
      <c r="G14" s="4">
        <f>E14</f>
        <v>139402</v>
      </c>
      <c r="H14" s="5"/>
    </row>
    <row r="15" spans="1:8" ht="34.5" customHeight="1">
      <c r="A15" s="2" t="s">
        <v>30</v>
      </c>
      <c r="B15" s="4">
        <f>B14+B4</f>
        <v>181469</v>
      </c>
      <c r="C15" s="17"/>
      <c r="D15" s="2" t="s">
        <v>30</v>
      </c>
      <c r="E15" s="4">
        <f>E13+E14</f>
        <v>181469</v>
      </c>
      <c r="F15" s="9">
        <f>SUM(F4:F11)</f>
        <v>0.9999999999999999</v>
      </c>
      <c r="G15" s="4">
        <f>G13+G14</f>
        <v>548220</v>
      </c>
      <c r="H15" s="9">
        <f>SUM(H4:H11)</f>
        <v>0.9999999999999999</v>
      </c>
    </row>
    <row r="16" spans="1:8" ht="68.25" customHeight="1">
      <c r="A16" s="2" t="s">
        <v>31</v>
      </c>
      <c r="B16" s="18" t="s">
        <v>40</v>
      </c>
      <c r="C16" s="18"/>
      <c r="D16" s="18"/>
      <c r="E16" s="18"/>
      <c r="F16" s="18"/>
      <c r="G16" s="18"/>
      <c r="H16" s="18"/>
    </row>
    <row r="17" spans="1:8" ht="27" customHeight="1">
      <c r="A17" s="19"/>
      <c r="B17" s="19"/>
      <c r="C17" s="19"/>
      <c r="D17" s="19"/>
      <c r="E17" s="19"/>
      <c r="F17" s="19"/>
      <c r="G17" s="19"/>
      <c r="H17" s="1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cyc</cp:lastModifiedBy>
  <dcterms:created xsi:type="dcterms:W3CDTF">1997-01-14T01:50:29Z</dcterms:created>
  <dcterms:modified xsi:type="dcterms:W3CDTF">2014-03-20T07:38:45Z</dcterms:modified>
  <cp:category/>
  <cp:version/>
  <cp:contentType/>
  <cp:contentStatus/>
</cp:coreProperties>
</file>